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FB03E57B-7A3C-4836-939F-7B352264E4A4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計算シート" sheetId="2" r:id="rId1"/>
    <sheet name="グラフ" sheetId="3" r:id="rId2"/>
  </sheets>
  <calcPr calcId="191029"/>
</workbook>
</file>

<file path=xl/calcChain.xml><?xml version="1.0" encoding="utf-8"?>
<calcChain xmlns="http://schemas.openxmlformats.org/spreadsheetml/2006/main">
  <c r="B3" i="3" l="1"/>
  <c r="E89" i="2"/>
  <c r="D89" i="2"/>
  <c r="H17" i="2"/>
  <c r="H11" i="2"/>
  <c r="H15" i="2"/>
  <c r="F14" i="2"/>
  <c r="H14" i="2" s="1"/>
  <c r="F12" i="2"/>
  <c r="H12" i="2" s="1"/>
  <c r="F13" i="2"/>
  <c r="H13" i="2" s="1"/>
  <c r="F16" i="2"/>
  <c r="H16" i="2" s="1"/>
  <c r="H18" i="2" l="1"/>
  <c r="H19" i="2"/>
  <c r="H20" i="2" l="1"/>
  <c r="H21" i="2" s="1"/>
</calcChain>
</file>

<file path=xl/sharedStrings.xml><?xml version="1.0" encoding="utf-8"?>
<sst xmlns="http://schemas.openxmlformats.org/spreadsheetml/2006/main" count="67" uniqueCount="50">
  <si>
    <t>CO2排出量</t>
    <rPh sb="3" eb="5">
      <t>ハイシュツ</t>
    </rPh>
    <rPh sb="5" eb="6">
      <t>リョウ</t>
    </rPh>
    <phoneticPr fontId="1"/>
  </si>
  <si>
    <t>kg</t>
    <phoneticPr fontId="1"/>
  </si>
  <si>
    <t>消費エネルギー
項目</t>
    <rPh sb="0" eb="2">
      <t>ショウヒ</t>
    </rPh>
    <rPh sb="8" eb="10">
      <t>コウモク</t>
    </rPh>
    <phoneticPr fontId="1"/>
  </si>
  <si>
    <t>単位</t>
    <rPh sb="0" eb="2">
      <t>タンイ</t>
    </rPh>
    <phoneticPr fontId="1"/>
  </si>
  <si>
    <t>CO2排出係数</t>
    <rPh sb="3" eb="5">
      <t>ハイシュツ</t>
    </rPh>
    <rPh sb="5" eb="7">
      <t>ケイスウ</t>
    </rPh>
    <phoneticPr fontId="1"/>
  </si>
  <si>
    <t>エネルギー使用量</t>
    <rPh sb="5" eb="8">
      <t>シヨウリョウ</t>
    </rPh>
    <phoneticPr fontId="1"/>
  </si>
  <si>
    <t>電気</t>
    <rPh sb="0" eb="2">
      <t>デンキ</t>
    </rPh>
    <phoneticPr fontId="1"/>
  </si>
  <si>
    <t>kwh</t>
    <phoneticPr fontId="1"/>
  </si>
  <si>
    <t>都市ガス LNG</t>
    <rPh sb="0" eb="2">
      <t>トシ</t>
    </rPh>
    <phoneticPr fontId="1"/>
  </si>
  <si>
    <t>m3</t>
    <phoneticPr fontId="1"/>
  </si>
  <si>
    <t>標準値</t>
    <rPh sb="0" eb="2">
      <t>ヒョウジュン</t>
    </rPh>
    <rPh sb="2" eb="3">
      <t>アタイ</t>
    </rPh>
    <phoneticPr fontId="1"/>
  </si>
  <si>
    <t>プロパンガス LPG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</si>
  <si>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</si>
  <si>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</si>
  <si>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ガソリン</t>
    <phoneticPr fontId="1"/>
  </si>
  <si>
    <t>【適用二酸化炭素排出係数】</t>
    <rPh sb="1" eb="3">
      <t>テキヨウ</t>
    </rPh>
    <rPh sb="3" eb="6">
      <t>ニサンカ</t>
    </rPh>
    <rPh sb="6" eb="8">
      <t>タンソ</t>
    </rPh>
    <rPh sb="8" eb="10">
      <t>ハイシュツ</t>
    </rPh>
    <rPh sb="10" eb="12">
      <t>ケイスウ</t>
    </rPh>
    <phoneticPr fontId="1"/>
  </si>
  <si>
    <t>kgCO2/kwh</t>
    <phoneticPr fontId="1"/>
  </si>
  <si>
    <t>都市ガス(LNG)</t>
    <rPh sb="0" eb="2">
      <t>トシ</t>
    </rPh>
    <phoneticPr fontId="1"/>
  </si>
  <si>
    <t>ﾌﾟﾛﾊﾟﾝｶﾞｽ(LPG)</t>
    <phoneticPr fontId="1"/>
  </si>
  <si>
    <t>kgCO2/kg</t>
    <phoneticPr fontId="1"/>
  </si>
  <si>
    <t>CO2排出量の換算を行いたいエネルギー項目について、エネルギー使用量を指定単位で入力してください。</t>
    <rPh sb="3" eb="5">
      <t>ハイシュツ</t>
    </rPh>
    <rPh sb="5" eb="6">
      <t>リョウ</t>
    </rPh>
    <rPh sb="7" eb="9">
      <t>カンサン</t>
    </rPh>
    <rPh sb="10" eb="11">
      <t>オコナ</t>
    </rPh>
    <rPh sb="19" eb="21">
      <t>コウモク</t>
    </rPh>
    <rPh sb="31" eb="33">
      <t>シヨウ</t>
    </rPh>
    <rPh sb="35" eb="37">
      <t>シテイ</t>
    </rPh>
    <rPh sb="37" eb="39">
      <t>タンイ</t>
    </rPh>
    <rPh sb="40" eb="42">
      <t>ニュウリョク</t>
    </rPh>
    <phoneticPr fontId="1"/>
  </si>
  <si>
    <t>温室効果ガス排出量算定・報告・公表制度における算定方法・排出係数</t>
    <rPh sb="0" eb="2">
      <t>オンシツ</t>
    </rPh>
    <rPh sb="2" eb="4">
      <t>コウカ</t>
    </rPh>
    <rPh sb="6" eb="8">
      <t>ハイシュツ</t>
    </rPh>
    <rPh sb="8" eb="11">
      <t>リョウサンテイ</t>
    </rPh>
    <rPh sb="12" eb="14">
      <t>ホウコク</t>
    </rPh>
    <rPh sb="15" eb="17">
      <t>コウヒョウ</t>
    </rPh>
    <rPh sb="17" eb="19">
      <t>セイド</t>
    </rPh>
    <rPh sb="23" eb="25">
      <t>サンテイ</t>
    </rPh>
    <rPh sb="25" eb="27">
      <t>ホウホウ</t>
    </rPh>
    <rPh sb="28" eb="30">
      <t>ハイシュツ</t>
    </rPh>
    <rPh sb="30" eb="32">
      <t>ケイスウ</t>
    </rPh>
    <phoneticPr fontId="1"/>
  </si>
  <si>
    <t>l(ﾘｯﾄﾙ)</t>
    <phoneticPr fontId="1"/>
  </si>
  <si>
    <t>kgCO2/l</t>
    <phoneticPr fontId="1"/>
  </si>
  <si>
    <t>水道</t>
    <rPh sb="0" eb="2">
      <t>スイドウ</t>
    </rPh>
    <phoneticPr fontId="1"/>
  </si>
  <si>
    <t>平均値</t>
    <rPh sb="0" eb="3">
      <t>ヘイキンチ</t>
    </rPh>
    <phoneticPr fontId="1"/>
  </si>
  <si>
    <t>一般排気物</t>
    <rPh sb="0" eb="4">
      <t>イッパンハイキ</t>
    </rPh>
    <rPh sb="4" eb="5">
      <t>モノ</t>
    </rPh>
    <phoneticPr fontId="1"/>
  </si>
  <si>
    <t>1人あたりのCO2排出量</t>
    <rPh sb="0" eb="2">
      <t>ヒトリ</t>
    </rPh>
    <rPh sb="9" eb="12">
      <t>ハイシュツリョウ</t>
    </rPh>
    <phoneticPr fontId="1"/>
  </si>
  <si>
    <t>世帯人数</t>
    <rPh sb="0" eb="2">
      <t>セタイ</t>
    </rPh>
    <rPh sb="2" eb="4">
      <t>ニンズウ</t>
    </rPh>
    <phoneticPr fontId="1"/>
  </si>
  <si>
    <t>世帯あたりのCO２排出量</t>
    <rPh sb="0" eb="2">
      <t>セタイ</t>
    </rPh>
    <rPh sb="9" eb="12">
      <t>ハイシュツリョウ</t>
    </rPh>
    <phoneticPr fontId="1"/>
  </si>
  <si>
    <t>東京電力</t>
    <rPh sb="0" eb="2">
      <t>トウキョウ</t>
    </rPh>
    <phoneticPr fontId="1"/>
  </si>
  <si>
    <t>CO2排出係数は地域電力会社HPに記載</t>
    <rPh sb="3" eb="7">
      <t>ハイシュツケイスウ</t>
    </rPh>
    <rPh sb="8" eb="10">
      <t>チイキ</t>
    </rPh>
    <rPh sb="10" eb="14">
      <t>デンリョクガイシャ</t>
    </rPh>
    <rPh sb="17" eb="19">
      <t>キサイ</t>
    </rPh>
    <phoneticPr fontId="1"/>
  </si>
  <si>
    <t>METI　hokkaido 資料参考</t>
    <rPh sb="14" eb="16">
      <t>シリョウ</t>
    </rPh>
    <rPh sb="16" eb="18">
      <t>サンコウ</t>
    </rPh>
    <phoneticPr fontId="1"/>
  </si>
  <si>
    <t>木質ペレット（全木）</t>
    <rPh sb="0" eb="2">
      <t>モクシツ</t>
    </rPh>
    <rPh sb="7" eb="8">
      <t>ゼン</t>
    </rPh>
    <rPh sb="8" eb="9">
      <t>キ</t>
    </rPh>
    <phoneticPr fontId="1"/>
  </si>
  <si>
    <t>ゴミ処理によるCO2の排出</t>
    <rPh sb="2" eb="4">
      <t>ショリ</t>
    </rPh>
    <rPh sb="11" eb="13">
      <t>ハイシュツ</t>
    </rPh>
    <phoneticPr fontId="1"/>
  </si>
  <si>
    <t>北海道立総合研究機構 森林研究本部 林産試験場による</t>
    <phoneticPr fontId="1"/>
  </si>
  <si>
    <t>2013年全国平均1人あたりのCO2排出量1590㎏CO2</t>
    <rPh sb="4" eb="5">
      <t>ネン</t>
    </rPh>
    <rPh sb="5" eb="9">
      <t>ゼンコクヘイキン</t>
    </rPh>
    <rPh sb="9" eb="11">
      <t>ヒトリ</t>
    </rPh>
    <rPh sb="18" eb="21">
      <t>ハイシュツリョウ</t>
    </rPh>
    <phoneticPr fontId="1"/>
  </si>
  <si>
    <t>対策後</t>
    <rPh sb="0" eb="2">
      <t>タイサク</t>
    </rPh>
    <rPh sb="2" eb="3">
      <t>ゴ</t>
    </rPh>
    <phoneticPr fontId="1"/>
  </si>
  <si>
    <t>売った電気</t>
    <rPh sb="0" eb="1">
      <t>ウ</t>
    </rPh>
    <rPh sb="3" eb="5">
      <t>デンキ</t>
    </rPh>
    <phoneticPr fontId="1"/>
  </si>
  <si>
    <t>買った電気</t>
    <rPh sb="0" eb="1">
      <t>カ</t>
    </rPh>
    <rPh sb="3" eb="5">
      <t>デンキ</t>
    </rPh>
    <phoneticPr fontId="1"/>
  </si>
  <si>
    <t>東京電力2021年度調整後排出係数</t>
    <rPh sb="0" eb="2">
      <t>トウキョウ</t>
    </rPh>
    <rPh sb="2" eb="4">
      <t>デンリョク</t>
    </rPh>
    <rPh sb="8" eb="10">
      <t>ネンド</t>
    </rPh>
    <rPh sb="10" eb="12">
      <t>チョウセイ</t>
    </rPh>
    <rPh sb="12" eb="13">
      <t>ゴ</t>
    </rPh>
    <rPh sb="13" eb="15">
      <t>ハイシュツ</t>
    </rPh>
    <rPh sb="15" eb="17">
      <t>ケイスウ</t>
    </rPh>
    <phoneticPr fontId="1"/>
  </si>
  <si>
    <r>
      <t xml:space="preserve">kgCO2     </t>
    </r>
    <r>
      <rPr>
        <b/>
        <sz val="12"/>
        <color rgb="FFFF0000"/>
        <rFont val="ＭＳ Ｐゴシック"/>
        <family val="3"/>
        <charset val="128"/>
        <scheme val="minor"/>
      </rPr>
      <t>2030年目標値は540㎏以下</t>
    </r>
    <rPh sb="14" eb="15">
      <t>ネン</t>
    </rPh>
    <rPh sb="15" eb="18">
      <t>モクヒョウチ</t>
    </rPh>
    <rPh sb="23" eb="25">
      <t>イカ</t>
    </rPh>
    <phoneticPr fontId="1"/>
  </si>
  <si>
    <r>
      <t>自家用車</t>
    </r>
    <r>
      <rPr>
        <b/>
        <sz val="9"/>
        <color theme="1"/>
        <rFont val="ＭＳ Ｐゴシック"/>
        <family val="3"/>
        <charset val="128"/>
        <scheme val="minor"/>
      </rPr>
      <t>(家庭部門には含まず運輸部門へ）</t>
    </r>
    <rPh sb="0" eb="4">
      <t>ジカヨウシャ</t>
    </rPh>
    <rPh sb="5" eb="9">
      <t>カテイブモン</t>
    </rPh>
    <rPh sb="11" eb="12">
      <t>フク</t>
    </rPh>
    <rPh sb="14" eb="16">
      <t>ウンユ</t>
    </rPh>
    <rPh sb="16" eb="18">
      <t>ブモン</t>
    </rPh>
    <phoneticPr fontId="1"/>
  </si>
  <si>
    <r>
      <t>自家用車</t>
    </r>
    <r>
      <rPr>
        <b/>
        <sz val="9"/>
        <color theme="1"/>
        <rFont val="ＭＳ Ｐゴシック"/>
        <family val="3"/>
        <charset val="128"/>
        <scheme val="minor"/>
      </rPr>
      <t>（家庭部門には含まず運輸部門へ）</t>
    </r>
    <rPh sb="0" eb="4">
      <t>ジカヨウシャ</t>
    </rPh>
    <rPh sb="5" eb="9">
      <t>カテイブモン</t>
    </rPh>
    <rPh sb="11" eb="12">
      <t>フク</t>
    </rPh>
    <rPh sb="14" eb="16">
      <t>ウンユ</t>
    </rPh>
    <rPh sb="16" eb="18">
      <t>ブモン</t>
    </rPh>
    <phoneticPr fontId="1"/>
  </si>
  <si>
    <t>人</t>
    <rPh sb="0" eb="1">
      <t>ニン</t>
    </rPh>
    <phoneticPr fontId="1"/>
  </si>
  <si>
    <t>軽油(自動車分も算出したい場合）</t>
    <rPh sb="3" eb="6">
      <t>ジドウシャ</t>
    </rPh>
    <rPh sb="6" eb="7">
      <t>ブン</t>
    </rPh>
    <rPh sb="8" eb="10">
      <t>サンシュツ</t>
    </rPh>
    <rPh sb="13" eb="15">
      <t>バアイ</t>
    </rPh>
    <phoneticPr fontId="1"/>
  </si>
  <si>
    <t>ガソリン（自動車分も算出したい場合）</t>
    <rPh sb="5" eb="8">
      <t>ジドウシャ</t>
    </rPh>
    <rPh sb="8" eb="9">
      <t>ブン</t>
    </rPh>
    <rPh sb="10" eb="12">
      <t>サンシュツ</t>
    </rPh>
    <rPh sb="15" eb="17">
      <t>バアイ</t>
    </rPh>
    <phoneticPr fontId="1"/>
  </si>
  <si>
    <t>2030目標値</t>
    <rPh sb="4" eb="7">
      <t>モクヒョウチ</t>
    </rPh>
    <phoneticPr fontId="1"/>
  </si>
  <si>
    <t>現在のあなたの排出量</t>
    <rPh sb="0" eb="2">
      <t>ゲンザイ</t>
    </rPh>
    <rPh sb="7" eb="9">
      <t>ハイシュツ</t>
    </rPh>
    <rPh sb="9" eb="10">
      <t>リョウ</t>
    </rPh>
    <phoneticPr fontId="1"/>
  </si>
  <si>
    <r>
      <t>年間ＣＯ</t>
    </r>
    <r>
      <rPr>
        <b/>
        <sz val="12"/>
        <color indexed="9"/>
        <rFont val="HG丸ｺﾞｼｯｸM-PRO"/>
        <family val="3"/>
        <charset val="128"/>
      </rPr>
      <t>２</t>
    </r>
    <r>
      <rPr>
        <b/>
        <sz val="16"/>
        <color indexed="9"/>
        <rFont val="HG丸ｺﾞｼｯｸM-PRO"/>
        <family val="3"/>
        <charset val="128"/>
      </rPr>
      <t>簡易排出量計算シート</t>
    </r>
    <rPh sb="0" eb="2">
      <t>ネンカン</t>
    </rPh>
    <rPh sb="5" eb="7">
      <t>カンイ</t>
    </rPh>
    <rPh sb="7" eb="9">
      <t>ハイシュツ</t>
    </rPh>
    <rPh sb="9" eb="10">
      <t>リョウ</t>
    </rPh>
    <rPh sb="10" eb="12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</si>
</sst>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yyyy/m"/>
    <numFmt numFmtId="178" formatCode="#,###"/>
    <numFmt numFmtId="179" formatCode="#,##0_ &quot;kgCO2&quot;"/>
    <numFmt numFmtId="180" formatCode="0.000_);[Red]\(0.000\)"/>
    <numFmt numFmtId="181" formatCode="#,##0_ "/>
    <numFmt numFmtId="182" formatCode="#,##0_ &quot;t-CO2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 tint="0.34998626667073579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 tint="0.149937437055574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179" fontId="10" fillId="0" borderId="1" xfId="0" applyNumberFormat="1" applyFont="1" applyBorder="1">
      <alignment vertical="center"/>
    </xf>
    <xf numFmtId="180" fontId="10" fillId="0" borderId="1" xfId="0" applyNumberFormat="1" applyFont="1" applyBorder="1" applyAlignment="1">
      <alignment horizontal="center" vertical="center"/>
    </xf>
    <xf numFmtId="179" fontId="10" fillId="0" borderId="3" xfId="0" applyNumberFormat="1" applyFont="1" applyBorder="1">
      <alignment vertical="center"/>
    </xf>
    <xf numFmtId="176" fontId="13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13" fillId="0" borderId="14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3" fillId="0" borderId="3" xfId="0" applyFont="1" applyBorder="1">
      <alignment vertical="center"/>
    </xf>
    <xf numFmtId="176" fontId="13" fillId="0" borderId="3" xfId="0" applyNumberFormat="1" applyFont="1" applyBorder="1">
      <alignment vertical="center"/>
    </xf>
    <xf numFmtId="0" fontId="13" fillId="0" borderId="1" xfId="0" applyFont="1" applyBorder="1">
      <alignment vertical="center"/>
    </xf>
    <xf numFmtId="180" fontId="13" fillId="0" borderId="1" xfId="0" applyNumberFormat="1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/>
    </xf>
    <xf numFmtId="177" fontId="12" fillId="2" borderId="22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1" fillId="0" borderId="23" xfId="0" applyFont="1" applyBorder="1">
      <alignment vertical="center"/>
    </xf>
    <xf numFmtId="0" fontId="10" fillId="0" borderId="27" xfId="0" applyFont="1" applyBorder="1">
      <alignment vertical="center"/>
    </xf>
    <xf numFmtId="0" fontId="11" fillId="0" borderId="28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>
      <alignment vertical="center"/>
    </xf>
    <xf numFmtId="0" fontId="10" fillId="0" borderId="30" xfId="0" applyFont="1" applyBorder="1">
      <alignment vertical="center"/>
    </xf>
    <xf numFmtId="178" fontId="16" fillId="4" borderId="17" xfId="0" applyNumberFormat="1" applyFont="1" applyFill="1" applyBorder="1">
      <alignment vertical="center"/>
    </xf>
    <xf numFmtId="178" fontId="16" fillId="4" borderId="1" xfId="0" applyNumberFormat="1" applyFont="1" applyFill="1" applyBorder="1">
      <alignment vertical="center"/>
    </xf>
    <xf numFmtId="178" fontId="16" fillId="3" borderId="2" xfId="0" applyNumberFormat="1" applyFont="1" applyFill="1" applyBorder="1">
      <alignment vertical="center"/>
    </xf>
    <xf numFmtId="176" fontId="16" fillId="3" borderId="1" xfId="0" applyNumberFormat="1" applyFont="1" applyFill="1" applyBorder="1" applyAlignment="1">
      <alignment horizontal="center" vertical="center"/>
    </xf>
    <xf numFmtId="0" fontId="16" fillId="3" borderId="26" xfId="0" applyFont="1" applyFill="1" applyBorder="1">
      <alignment vertical="center"/>
    </xf>
    <xf numFmtId="181" fontId="16" fillId="0" borderId="13" xfId="0" applyNumberFormat="1" applyFont="1" applyBorder="1" applyAlignment="1">
      <alignment vertical="center" wrapText="1"/>
    </xf>
    <xf numFmtId="182" fontId="15" fillId="4" borderId="34" xfId="0" applyNumberFormat="1" applyFont="1" applyFill="1" applyBorder="1">
      <alignment vertical="center"/>
    </xf>
    <xf numFmtId="0" fontId="18" fillId="0" borderId="5" xfId="0" applyFont="1" applyBorder="1">
      <alignment vertical="center"/>
    </xf>
    <xf numFmtId="178" fontId="16" fillId="6" borderId="2" xfId="0" applyNumberFormat="1" applyFont="1" applyFill="1" applyBorder="1">
      <alignment vertical="center"/>
    </xf>
    <xf numFmtId="1" fontId="20" fillId="5" borderId="15" xfId="0" applyNumberFormat="1" applyFont="1" applyFill="1" applyBorder="1">
      <alignment vertical="center"/>
    </xf>
    <xf numFmtId="179" fontId="19" fillId="5" borderId="3" xfId="0" applyNumberFormat="1" applyFont="1" applyFill="1" applyBorder="1">
      <alignment vertical="center"/>
    </xf>
    <xf numFmtId="0" fontId="16" fillId="4" borderId="16" xfId="0" applyFont="1" applyFill="1" applyBorder="1">
      <alignment vertical="center"/>
    </xf>
    <xf numFmtId="1" fontId="0" fillId="0" borderId="0" xfId="0" applyNumberForma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6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6" fillId="3" borderId="3" xfId="0" applyFont="1" applyFill="1" applyBorder="1">
      <alignment vertical="center"/>
    </xf>
    <xf numFmtId="0" fontId="0" fillId="3" borderId="12" xfId="0" applyFill="1" applyBorder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176" fontId="21" fillId="0" borderId="10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E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</a:t>
            </a:r>
            <a:r>
              <a:rPr lang="ja-JP"/>
              <a:t>削減率と目標値</a:t>
            </a:r>
            <a:r>
              <a:rPr lang="en-US"/>
              <a:t>x4</a:t>
            </a:r>
            <a:r>
              <a:rPr lang="ja-JP"/>
              <a:t>人</a:t>
            </a:r>
          </a:p>
        </c:rich>
      </c:tx>
      <c:layout>
        <c:manualLayout>
          <c:xMode val="edge"/>
          <c:yMode val="edge"/>
          <c:x val="0.36479556106518995"/>
          <c:y val="2.4409352004793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1">
                  <c:v>4289</c:v>
                </c:pt>
                <c:pt idx="2">
                  <c:v>1842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1"/>
                      <c:pt idx="0">
                        <c:v>電気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対策前</c:v>
                      </c:pt>
                      <c:pt idx="2">
                        <c:v>対策後</c:v>
                      </c:pt>
                      <c:pt idx="3">
                        <c:v>2013年-66％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EA1-43F9-B698-EC8A898B03F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1">
                  <c:v>103</c:v>
                </c:pt>
                <c:pt idx="2">
                  <c:v>103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1"/>
                      <c:pt idx="0">
                        <c:v>一般廃棄物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対策前</c:v>
                      </c:pt>
                      <c:pt idx="2">
                        <c:v>対策後</c:v>
                      </c:pt>
                      <c:pt idx="3">
                        <c:v>2013年-66％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EA1-43F9-B698-EC8A898B03F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1">
                  <c:v>77</c:v>
                </c:pt>
                <c:pt idx="2">
                  <c:v>77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1"/>
                      <c:pt idx="0">
                        <c:v>水道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対策前</c:v>
                      </c:pt>
                      <c:pt idx="2">
                        <c:v>対策後</c:v>
                      </c:pt>
                      <c:pt idx="3">
                        <c:v>2013年-66％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EA1-43F9-B698-EC8A898B03F5}"/>
            </c:ext>
          </c:extLst>
        </c:ser>
        <c:ser>
          <c:idx val="4"/>
          <c:order val="3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2">
                  <c:v>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1"/>
                      <c:pt idx="0">
                        <c:v>ペレット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対策前</c:v>
                      </c:pt>
                      <c:pt idx="2">
                        <c:v>対策後</c:v>
                      </c:pt>
                      <c:pt idx="3">
                        <c:v>2013年-66％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EA1-43F9-B698-EC8A898B03F5}"/>
            </c:ext>
          </c:extLst>
        </c:ser>
        <c:ser>
          <c:idx val="5"/>
          <c:order val="4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2">
                  <c:v>164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1"/>
                      <c:pt idx="0">
                        <c:v>断熱窓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対策前</c:v>
                      </c:pt>
                      <c:pt idx="2">
                        <c:v>対策後</c:v>
                      </c:pt>
                      <c:pt idx="3">
                        <c:v>2013年-66％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EA1-43F9-B698-EC8A898B03F5}"/>
            </c:ext>
          </c:extLst>
        </c:ser>
        <c:ser>
          <c:idx val="6"/>
          <c:order val="5"/>
          <c:spPr>
            <a:solidFill>
              <a:srgbClr val="FFFFCC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EA1-43F9-B698-EC8A898B03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2">
                  <c:v>884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1"/>
                      <c:pt idx="0">
                        <c:v>太陽光発電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対策前</c:v>
                      </c:pt>
                      <c:pt idx="2">
                        <c:v>対策後</c:v>
                      </c:pt>
                      <c:pt idx="3">
                        <c:v>2013年-66％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CEA1-43F9-B698-EC8A898B03F5}"/>
            </c:ext>
          </c:extLst>
        </c:ser>
        <c:ser>
          <c:idx val="8"/>
          <c:order val="7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EA1-43F9-B698-EC8A898B03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EA1-43F9-B698-EC8A898B03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0">
                  <c:v>6360</c:v>
                </c:pt>
                <c:pt idx="1">
                  <c:v>7137</c:v>
                </c:pt>
                <c:pt idx="2">
                  <c:v>5778</c:v>
                </c:pt>
                <c:pt idx="3">
                  <c:v>2160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1"/>
                      <c:pt idx="0">
                        <c:v>目標値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対策前</c:v>
                      </c:pt>
                      <c:pt idx="2">
                        <c:v>対策後</c:v>
                      </c:pt>
                      <c:pt idx="3">
                        <c:v>2013年-66％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CEA1-43F9-B698-EC8A898B03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6036872"/>
        <c:axId val="436037528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5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計算シート!#REF!</c15:sqref>
                              </c15:formulaRef>
                            </c:ext>
                          </c:extLst>
                          <c:strCache>
                            <c:ptCount val="1"/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計算シート!#REF!</c15:sqref>
                              </c15:formulaRef>
                            </c:ext>
                          </c:extLst>
                          <c:strCache>
                            <c:ptCount val="4"/>
                            <c:pt idx="0">
                              <c:v>2013年平均</c:v>
                            </c:pt>
                            <c:pt idx="1">
                              <c:v>対策前</c:v>
                            </c:pt>
                            <c:pt idx="2">
                              <c:v>対策後</c:v>
                            </c:pt>
                            <c:pt idx="3">
                              <c:v>2013年-66％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7-CEA1-43F9-B698-EC8A898B03F5}"/>
                  </c:ext>
                </c:extLst>
              </c15:ser>
            </c15:filteredBarSeries>
          </c:ext>
        </c:extLst>
      </c:barChart>
      <c:catAx>
        <c:axId val="43603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037528"/>
        <c:crosses val="autoZero"/>
        <c:auto val="1"/>
        <c:lblAlgn val="ctr"/>
        <c:lblOffset val="100"/>
        <c:noMultiLvlLbl val="0"/>
      </c:catAx>
      <c:valAx>
        <c:axId val="43603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ja-JP" altLang="en-US"/>
                  <a:t>排出量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036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303059313802712"/>
          <c:y val="0.18627026820168402"/>
          <c:w val="0.67368460380831741"/>
          <c:h val="3.9026328154783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 baseline="0"/>
              <a:t>ガソリンを含めた場合の排出比率及び達成率内訳</a:t>
            </a:r>
            <a:r>
              <a:rPr lang="ja-JP" sz="2000" baseline="0"/>
              <a:t> </a:t>
            </a:r>
            <a:endParaRPr lang="en-US" sz="2000" baseline="0"/>
          </a:p>
        </c:rich>
      </c:tx>
      <c:layout>
        <c:manualLayout>
          <c:xMode val="edge"/>
          <c:yMode val="edge"/>
          <c:x val="0.17383725613927142"/>
          <c:y val="8.533160677547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0E-4309-8F04-1EA50FE31D7A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0E-4309-8F04-1EA50FE31D7A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20E-4309-8F04-1EA50FE31D7A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B68-4DC4-B96C-F24CEB3010C6}"/>
              </c:ext>
            </c:extLst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20E-4309-8F04-1EA50FE31D7A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20E-4309-8F04-1EA50FE31D7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86CE180-2FE1-40C3-9955-42DCBD5EC49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B3D88868-6F75-4550-AB66-B464AF679726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㎏</a:t>
                    </a:r>
                  </a:p>
                  <a:p>
                    <a:fld id="{C2E7AD79-7897-4D22-B2C7-30D7212AB195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20E-4309-8F04-1EA50FE31D7A}"/>
                </c:ext>
              </c:extLst>
            </c:dLbl>
            <c:dLbl>
              <c:idx val="1"/>
              <c:layout>
                <c:manualLayout>
                  <c:x val="-8.4220587664604347E-3"/>
                  <c:y val="-0.1149821619131394"/>
                </c:manualLayout>
              </c:layout>
              <c:tx>
                <c:rich>
                  <a:bodyPr/>
                  <a:lstStyle/>
                  <a:p>
                    <a:fld id="{1B55B8A4-2D0F-4C57-A2A7-0BF9F845876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6F5E871A-57CF-4B12-A4BD-927D24092CE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㎏ </a:t>
                    </a:r>
                    <a:fld id="{1231DF52-1F7F-459D-A700-542C93A8534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20E-4309-8F04-1EA50FE31D7A}"/>
                </c:ext>
              </c:extLst>
            </c:dLbl>
            <c:dLbl>
              <c:idx val="2"/>
              <c:layout>
                <c:manualLayout>
                  <c:x val="-1.0511419924130582E-2"/>
                  <c:y val="7.3118211840739689E-2"/>
                </c:manualLayout>
              </c:layout>
              <c:tx>
                <c:rich>
                  <a:bodyPr/>
                  <a:lstStyle/>
                  <a:p>
                    <a:fld id="{23D275DF-B784-450B-823F-1EFDEA0DB416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A6BD2C58-96E0-44FA-9667-20436775989B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㎏</a:t>
                    </a:r>
                  </a:p>
                  <a:p>
                    <a:r>
                      <a:rPr lang="en-US" altLang="ja-JP" baseline="0"/>
                      <a:t> </a:t>
                    </a:r>
                    <a:fld id="{8A7D36C7-FBDC-4D01-B75C-800A794D23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20E-4309-8F04-1EA50FE31D7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7D1DDE7-CC1F-499D-9BB1-23B7B21FE9A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086BCC7-C605-4F38-BB30-BB13B8A387E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㎏ </a:t>
                    </a:r>
                  </a:p>
                  <a:p>
                    <a:fld id="{93F161BA-B23B-409E-9512-5F9DD950DB56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5B68-4DC4-B96C-F24CEB3010C6}"/>
                </c:ext>
              </c:extLst>
            </c:dLbl>
            <c:dLbl>
              <c:idx val="4"/>
              <c:layout>
                <c:manualLayout>
                  <c:x val="-5.1089148446664357E-3"/>
                  <c:y val="3.9420997375328087E-2"/>
                </c:manualLayout>
              </c:layout>
              <c:tx>
                <c:rich>
                  <a:bodyPr/>
                  <a:lstStyle/>
                  <a:p>
                    <a:fld id="{59E6B80F-B700-4C99-8D3C-7153EB78B25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203B1324-EDAD-4279-BFB5-1A395CFE3F43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㎏</a:t>
                    </a:r>
                  </a:p>
                  <a:p>
                    <a:r>
                      <a:rPr lang="en-US" altLang="ja-JP" baseline="0"/>
                      <a:t> </a:t>
                    </a:r>
                    <a:fld id="{4B1D3FD7-FCDA-4B95-BB47-D27085C5142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20E-4309-8F04-1EA50FE31D7A}"/>
                </c:ext>
              </c:extLst>
            </c:dLbl>
            <c:dLbl>
              <c:idx val="5"/>
              <c:layout>
                <c:manualLayout>
                  <c:x val="0.24708656512704008"/>
                  <c:y val="0.1881339238845143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7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F70406F-3BD6-493A-AFF1-B74C8931E3B8}" type="CATEGORYNAME">
                      <a:rPr lang="ja-JP" altLang="en-US" sz="1700" baseline="0"/>
                      <a:pPr>
                        <a:defRPr sz="1700"/>
                      </a:pPr>
                      <a:t>[分類名]</a:t>
                    </a:fld>
                    <a:r>
                      <a:rPr lang="en-US" altLang="ja-JP" sz="1700" baseline="0"/>
                      <a:t>, </a:t>
                    </a:r>
                    <a:fld id="{AFFCC2AF-7876-4D26-9784-EB77A542C8F3}" type="VALUE">
                      <a:rPr lang="en-US" altLang="ja-JP" sz="1700" baseline="0"/>
                      <a:pPr>
                        <a:defRPr sz="1700"/>
                      </a:pPr>
                      <a:t>[値]</a:t>
                    </a:fld>
                    <a:r>
                      <a:rPr lang="en-US" altLang="ja-JP" sz="1700" baseline="0"/>
                      <a:t>㎏</a:t>
                    </a:r>
                  </a:p>
                  <a:p>
                    <a:pPr>
                      <a:defRPr sz="1700"/>
                    </a:pPr>
                    <a:fld id="{FB0806F9-C2F4-4DC4-B785-B32D7EA53B8F}" type="PERCENTAGE">
                      <a:rPr lang="en-US" altLang="ja-JP" sz="1700" baseline="0"/>
                      <a:pPr>
                        <a:defRPr sz="1700"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7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961649557261894"/>
                      <c:h val="0.200469774129024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20E-4309-8F04-1EA50FE31D7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計算シート!#REF!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20E-4309-8F04-1EA50FE31D7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 baseline="0"/>
              <a:t>2013</a:t>
            </a:r>
            <a:r>
              <a:rPr lang="ja-JP" altLang="en-US" sz="1600" baseline="0"/>
              <a:t>年家庭部門</a:t>
            </a:r>
            <a:r>
              <a:rPr lang="en-US" altLang="ja-JP" sz="1600" baseline="0"/>
              <a:t>CO2</a:t>
            </a:r>
            <a:r>
              <a:rPr lang="ja-JP" altLang="en-US" sz="1600" baseline="0"/>
              <a:t>排出量と</a:t>
            </a:r>
            <a:r>
              <a:rPr lang="en-US" altLang="ja-JP" sz="1600" baseline="0"/>
              <a:t>2030</a:t>
            </a:r>
            <a:r>
              <a:rPr lang="ja-JP" altLang="en-US" sz="1600" baseline="0"/>
              <a:t>年削減目標及び当該物件の比較　単位は㎏</a:t>
            </a:r>
            <a:endParaRPr lang="ja-JP" sz="1600" baseline="0"/>
          </a:p>
        </c:rich>
      </c:tx>
      <c:layout>
        <c:manualLayout>
          <c:xMode val="edge"/>
          <c:yMode val="edge"/>
          <c:x val="0.20297874056173942"/>
          <c:y val="5.4268589037742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33838984466814"/>
          <c:y val="3.0652168579139084E-2"/>
          <c:w val="0.88676216714941991"/>
          <c:h val="0.84009843375118842"/>
        </c:manualLayout>
      </c:layout>
      <c:barChart>
        <c:barDir val="col"/>
        <c:grouping val="stacked"/>
        <c:varyColors val="0"/>
        <c:ser>
          <c:idx val="0"/>
          <c:order val="0"/>
          <c:tx>
            <c:v>CO2排出量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27-41A5-A6D9-1070BDF8C5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0">
                  <c:v>6360</c:v>
                </c:pt>
                <c:pt idx="1">
                  <c:v>4337</c:v>
                </c:pt>
                <c:pt idx="2">
                  <c:v>2160</c:v>
                </c:pt>
                <c:pt idx="3">
                  <c:v>2062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2013年平均</c:v>
                      </c:pt>
                      <c:pt idx="1">
                        <c:v>現在の建築物省エネ法の基準</c:v>
                      </c:pt>
                      <c:pt idx="2">
                        <c:v>2030基準値</c:v>
                      </c:pt>
                      <c:pt idx="3">
                        <c:v>対策後実測値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627-41A5-A6D9-1070BDF8C5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0998792"/>
        <c:axId val="420999120"/>
      </c:barChart>
      <c:catAx>
        <c:axId val="42099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99120"/>
        <c:crosses val="autoZero"/>
        <c:auto val="1"/>
        <c:lblAlgn val="ctr"/>
        <c:lblOffset val="100"/>
        <c:noMultiLvlLbl val="0"/>
      </c:catAx>
      <c:valAx>
        <c:axId val="42099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500" baseline="0"/>
                  <a:t>CO2kg</a:t>
                </a:r>
                <a:r>
                  <a:rPr lang="en-US" sz="1500" baseline="0"/>
                  <a:t> </a:t>
                </a:r>
              </a:p>
            </c:rich>
          </c:tx>
          <c:layout>
            <c:manualLayout>
              <c:xMode val="edge"/>
              <c:yMode val="edge"/>
              <c:x val="5.325477188238361E-2"/>
              <c:y val="0.44057345644501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98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800" baseline="0"/>
              <a:t>当該物件の</a:t>
            </a:r>
            <a:r>
              <a:rPr lang="en-US" sz="1800" baseline="0"/>
              <a:t>CO2</a:t>
            </a:r>
            <a:r>
              <a:rPr lang="ja-JP" sz="1800" baseline="0"/>
              <a:t>排出量削減効果の内訳</a:t>
            </a:r>
          </a:p>
        </c:rich>
      </c:tx>
      <c:layout>
        <c:manualLayout>
          <c:xMode val="edge"/>
          <c:yMode val="edge"/>
          <c:x val="0.26342578806482819"/>
          <c:y val="2.0497845221828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34D-4E4C-9ABD-43F0103DEE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4D-4E4C-9ABD-43F0103DEEC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34D-4E4C-9ABD-43F0103DEE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4D-4E4C-9ABD-43F0103DEEC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計算シート!#REF!</c:f>
              <c:numCache>
                <c:formatCode>General</c:formatCode>
                <c:ptCount val="4"/>
                <c:pt idx="0">
                  <c:v>164</c:v>
                </c:pt>
                <c:pt idx="1">
                  <c:v>209</c:v>
                </c:pt>
                <c:pt idx="2">
                  <c:v>884</c:v>
                </c:pt>
                <c:pt idx="3">
                  <c:v>1141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計算シート!#REF!</c15:sqref>
                        </c15:formulaRef>
                      </c:ext>
                    </c:extLst>
                    <c:strCache>
                      <c:ptCount val="4"/>
                      <c:pt idx="0">
                        <c:v>断熱窓</c:v>
                      </c:pt>
                      <c:pt idx="1">
                        <c:v>木質ペレット</c:v>
                      </c:pt>
                      <c:pt idx="2">
                        <c:v>太陽光発電</c:v>
                      </c:pt>
                      <c:pt idx="3">
                        <c:v>その他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34D-4E4C-9ABD-43F0103DEEC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消費した電力量と売電した電力量の比較</a:t>
            </a:r>
          </a:p>
        </c:rich>
      </c:tx>
      <c:layout>
        <c:manualLayout>
          <c:xMode val="edge"/>
          <c:yMode val="edge"/>
          <c:x val="0.27511148489273202"/>
          <c:y val="9.4315237121250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58-4016-B02E-0AC9D3F52713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58-4016-B02E-0AC9D3F52713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958-4016-B02E-0AC9D3F52713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1958-4016-B02E-0AC9D3F527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計算シート!$D$88:$E$88</c:f>
              <c:strCache>
                <c:ptCount val="2"/>
                <c:pt idx="0">
                  <c:v>買った電気</c:v>
                </c:pt>
                <c:pt idx="1">
                  <c:v>売った電気</c:v>
                </c:pt>
              </c:strCache>
            </c:strRef>
          </c:cat>
          <c:val>
            <c:numRef>
              <c:f>計算シート!$D$89:$E$89</c:f>
              <c:numCache>
                <c:formatCode>General</c:formatCode>
                <c:ptCount val="2"/>
                <c:pt idx="0">
                  <c:v>4469</c:v>
                </c:pt>
                <c:pt idx="1">
                  <c:v>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8-4016-B02E-0AC9D3F52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2030</a:t>
            </a:r>
            <a:r>
              <a:rPr lang="ja-JP" altLang="en-US"/>
              <a:t>年</a:t>
            </a:r>
            <a:r>
              <a:rPr lang="en-US" altLang="ja-JP"/>
              <a:t>CO</a:t>
            </a:r>
            <a:r>
              <a:rPr lang="ja-JP" altLang="en-US"/>
              <a:t>２排出削減目標達成度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6D-4F95-AF93-F8886EDF0B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6D-4F95-AF93-F8886EDF0B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グラフ!$B$2:$C$2</c:f>
              <c:strCache>
                <c:ptCount val="2"/>
                <c:pt idx="0">
                  <c:v>現在のあなたの排出量</c:v>
                </c:pt>
                <c:pt idx="1">
                  <c:v>2030目標値</c:v>
                </c:pt>
              </c:strCache>
            </c:strRef>
          </c:cat>
          <c:val>
            <c:numRef>
              <c:f>グラフ!$B$3:$C$3</c:f>
              <c:numCache>
                <c:formatCode>General</c:formatCode>
                <c:ptCount val="2"/>
                <c:pt idx="0" formatCode="0">
                  <c:v>805.89724999999987</c:v>
                </c:pt>
                <c:pt idx="1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D-4F95-AF93-F8886EDF0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324600"/>
        <c:axId val="450321976"/>
      </c:barChart>
      <c:catAx>
        <c:axId val="45032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321976"/>
        <c:crosses val="autoZero"/>
        <c:auto val="1"/>
        <c:lblAlgn val="ctr"/>
        <c:lblOffset val="100"/>
        <c:noMultiLvlLbl val="0"/>
      </c:catAx>
      <c:valAx>
        <c:axId val="45032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CO2kg/</a:t>
                </a: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32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2030</a:t>
            </a:r>
            <a:r>
              <a:rPr lang="ja-JP" altLang="en-US"/>
              <a:t>年</a:t>
            </a:r>
            <a:r>
              <a:rPr lang="en-US" altLang="ja-JP"/>
              <a:t>CO</a:t>
            </a:r>
            <a:r>
              <a:rPr lang="ja-JP" altLang="en-US"/>
              <a:t>２排出削減目標達成度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05-4330-B45D-CC76C1F541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5-4330-B45D-CC76C1F541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グラフ!$B$2:$C$2</c:f>
              <c:strCache>
                <c:ptCount val="2"/>
                <c:pt idx="0">
                  <c:v>現在のあなたの排出量</c:v>
                </c:pt>
                <c:pt idx="1">
                  <c:v>2030目標値</c:v>
                </c:pt>
              </c:strCache>
            </c:strRef>
          </c:cat>
          <c:val>
            <c:numRef>
              <c:f>グラフ!$B$3:$C$3</c:f>
              <c:numCache>
                <c:formatCode>General</c:formatCode>
                <c:ptCount val="2"/>
                <c:pt idx="0" formatCode="0">
                  <c:v>805.89724999999987</c:v>
                </c:pt>
                <c:pt idx="1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5-4330-B45D-CC76C1F54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324600"/>
        <c:axId val="450321976"/>
      </c:barChart>
      <c:catAx>
        <c:axId val="45032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321976"/>
        <c:crosses val="autoZero"/>
        <c:auto val="1"/>
        <c:lblAlgn val="ctr"/>
        <c:lblOffset val="100"/>
        <c:noMultiLvlLbl val="0"/>
      </c:catAx>
      <c:valAx>
        <c:axId val="45032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ja-JP" altLang="en-US"/>
                  <a:t>ｋｇ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32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38101</xdr:rowOff>
    </xdr:from>
    <xdr:to>
      <xdr:col>6</xdr:col>
      <xdr:colOff>800100</xdr:colOff>
      <xdr:row>8</xdr:row>
      <xdr:rowOff>161926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19600" y="1476376"/>
          <a:ext cx="438150" cy="5619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53</xdr:row>
      <xdr:rowOff>62630</xdr:rowOff>
    </xdr:from>
    <xdr:to>
      <xdr:col>6</xdr:col>
      <xdr:colOff>459288</xdr:colOff>
      <xdr:row>71</xdr:row>
      <xdr:rowOff>93944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BCB5E6B0-CBD0-4D9F-A19E-1368FAD54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480166</xdr:colOff>
      <xdr:row>31</xdr:row>
      <xdr:rowOff>125260</xdr:rowOff>
    </xdr:from>
    <xdr:to>
      <xdr:col>22</xdr:col>
      <xdr:colOff>845507</xdr:colOff>
      <xdr:row>68</xdr:row>
      <xdr:rowOff>20877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70AA264-5970-26D7-B9DC-10850E773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678493</xdr:colOff>
      <xdr:row>68</xdr:row>
      <xdr:rowOff>62630</xdr:rowOff>
    </xdr:from>
    <xdr:to>
      <xdr:col>14</xdr:col>
      <xdr:colOff>490603</xdr:colOff>
      <xdr:row>106</xdr:row>
      <xdr:rowOff>31315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4B6184D-BA90-C638-493A-649D288FB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793315</xdr:colOff>
      <xdr:row>72</xdr:row>
      <xdr:rowOff>1</xdr:rowOff>
    </xdr:from>
    <xdr:to>
      <xdr:col>25</xdr:col>
      <xdr:colOff>563671</xdr:colOff>
      <xdr:row>108</xdr:row>
      <xdr:rowOff>187891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E023AF1-08FE-F285-F8A8-AAC5EAA120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605423</xdr:colOff>
      <xdr:row>60</xdr:row>
      <xdr:rowOff>156576</xdr:rowOff>
    </xdr:from>
    <xdr:to>
      <xdr:col>12</xdr:col>
      <xdr:colOff>187889</xdr:colOff>
      <xdr:row>81</xdr:row>
      <xdr:rowOff>187889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90C5C85-AFFA-F6A5-D44D-9460AAD99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395469</xdr:colOff>
      <xdr:row>22</xdr:row>
      <xdr:rowOff>183265</xdr:rowOff>
    </xdr:from>
    <xdr:to>
      <xdr:col>10</xdr:col>
      <xdr:colOff>694481</xdr:colOff>
      <xdr:row>36</xdr:row>
      <xdr:rowOff>138895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53AFDBD-0CFE-424A-8605-8A5E2FAAD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6</xdr:row>
      <xdr:rowOff>121920</xdr:rowOff>
    </xdr:from>
    <xdr:to>
      <xdr:col>14</xdr:col>
      <xdr:colOff>30480</xdr:colOff>
      <xdr:row>23</xdr:row>
      <xdr:rowOff>15240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D2821E-AD88-2C34-184E-FF6D73F209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9"/>
  <sheetViews>
    <sheetView tabSelected="1" topLeftCell="A17" zoomScale="79" zoomScaleNormal="79" workbookViewId="0">
      <selection activeCell="L25" sqref="L25"/>
    </sheetView>
  </sheetViews>
  <sheetFormatPr defaultColWidth="9" defaultRowHeight="17.25" customHeight="1" x14ac:dyDescent="0.2"/>
  <cols>
    <col min="1" max="1" width="1.77734375" style="1" customWidth="1"/>
    <col min="2" max="2" width="3.109375" style="1" customWidth="1"/>
    <col min="3" max="3" width="26.88671875" style="1" customWidth="1"/>
    <col min="4" max="4" width="8.88671875" style="1" customWidth="1"/>
    <col min="5" max="5" width="10.77734375" style="1" customWidth="1"/>
    <col min="6" max="6" width="13" style="1" customWidth="1"/>
    <col min="7" max="7" width="13.44140625" style="1" customWidth="1"/>
    <col min="8" max="8" width="21" style="1" customWidth="1"/>
    <col min="9" max="9" width="40.109375" style="1" customWidth="1"/>
    <col min="10" max="10" width="22.21875" style="1" customWidth="1"/>
    <col min="11" max="11" width="14.88671875" style="1" customWidth="1"/>
    <col min="12" max="12" width="12.33203125" style="1" customWidth="1"/>
    <col min="13" max="13" width="12.6640625" style="1" customWidth="1"/>
    <col min="14" max="14" width="15" style="1" customWidth="1"/>
    <col min="15" max="15" width="12.6640625" style="1" customWidth="1"/>
    <col min="16" max="16" width="11.44140625" style="1" customWidth="1"/>
    <col min="17" max="17" width="20.5546875" style="1" customWidth="1"/>
    <col min="18" max="18" width="13" style="1" customWidth="1"/>
    <col min="19" max="19" width="14.6640625" style="1" customWidth="1"/>
    <col min="20" max="22" width="9" style="1"/>
    <col min="23" max="23" width="14.21875" style="1" customWidth="1"/>
    <col min="24" max="16384" width="9" style="1"/>
  </cols>
  <sheetData>
    <row r="1" spans="2:18" ht="17.25" customHeight="1" thickBot="1" x14ac:dyDescent="0.25"/>
    <row r="2" spans="2:18" ht="40.799999999999997" customHeight="1" x14ac:dyDescent="0.2">
      <c r="B2" s="66" t="s">
        <v>49</v>
      </c>
      <c r="C2" s="67"/>
      <c r="D2" s="67"/>
      <c r="E2" s="67"/>
      <c r="F2" s="67"/>
      <c r="G2" s="67"/>
      <c r="H2" s="67"/>
      <c r="I2" s="68"/>
    </row>
    <row r="3" spans="2:18" ht="14.4" customHeight="1" x14ac:dyDescent="0.2">
      <c r="B3" s="19"/>
      <c r="C3" s="2"/>
      <c r="D3" s="2"/>
      <c r="E3" s="2"/>
      <c r="F3" s="2"/>
      <c r="G3" s="2"/>
      <c r="H3" s="2"/>
      <c r="I3" s="20"/>
    </row>
    <row r="4" spans="2:18" ht="19.8" hidden="1" customHeight="1" x14ac:dyDescent="0.2">
      <c r="B4" s="21"/>
      <c r="C4" s="3"/>
      <c r="D4" s="4"/>
      <c r="E4" s="4"/>
      <c r="F4" s="4"/>
      <c r="G4" s="4"/>
      <c r="H4" s="5"/>
      <c r="I4" s="22"/>
    </row>
    <row r="5" spans="2:18" ht="19.95" customHeight="1" x14ac:dyDescent="0.2">
      <c r="B5" s="21"/>
      <c r="C5" s="69"/>
      <c r="D5" s="75" t="s">
        <v>20</v>
      </c>
      <c r="E5" s="76"/>
      <c r="F5" s="76"/>
      <c r="G5" s="76"/>
      <c r="H5" s="76"/>
      <c r="I5" s="77"/>
    </row>
    <row r="6" spans="2:18" ht="19.95" customHeight="1" x14ac:dyDescent="0.2">
      <c r="B6" s="21"/>
      <c r="C6" s="70"/>
      <c r="D6" s="75"/>
      <c r="E6" s="76"/>
      <c r="F6" s="76"/>
      <c r="G6" s="76"/>
      <c r="H6" s="76"/>
      <c r="I6" s="77"/>
    </row>
    <row r="7" spans="2:18" ht="19.95" customHeight="1" x14ac:dyDescent="0.2">
      <c r="B7" s="21"/>
      <c r="C7"/>
      <c r="D7" s="6"/>
      <c r="E7" s="6"/>
      <c r="F7" s="6"/>
      <c r="G7" s="6"/>
      <c r="H7" s="5"/>
      <c r="I7" s="22"/>
      <c r="O7" s="1">
        <v>1</v>
      </c>
    </row>
    <row r="8" spans="2:18" ht="4.8" customHeight="1" x14ac:dyDescent="0.2">
      <c r="B8" s="23"/>
      <c r="C8"/>
      <c r="D8" s="7"/>
      <c r="E8" s="7"/>
      <c r="F8" s="7"/>
      <c r="G8" s="8"/>
      <c r="H8" s="7"/>
      <c r="I8" s="22"/>
    </row>
    <row r="9" spans="2:18" ht="19.95" customHeight="1" thickBot="1" x14ac:dyDescent="0.25">
      <c r="B9" s="23"/>
      <c r="C9"/>
      <c r="D9" s="7"/>
      <c r="E9" s="7"/>
      <c r="F9" s="7"/>
      <c r="G9" s="8"/>
      <c r="H9" s="7"/>
      <c r="I9" s="22"/>
      <c r="R9" s="1" t="s">
        <v>37</v>
      </c>
    </row>
    <row r="10" spans="2:18" ht="19.95" customHeight="1" x14ac:dyDescent="0.2">
      <c r="B10" s="24"/>
      <c r="C10" s="33" t="s">
        <v>2</v>
      </c>
      <c r="D10" s="34" t="s">
        <v>3</v>
      </c>
      <c r="E10" s="71" t="s">
        <v>4</v>
      </c>
      <c r="F10" s="72"/>
      <c r="G10" s="35" t="s">
        <v>5</v>
      </c>
      <c r="H10" s="36" t="s">
        <v>0</v>
      </c>
      <c r="I10" s="37"/>
    </row>
    <row r="11" spans="2:18" ht="19.95" customHeight="1" x14ac:dyDescent="0.2">
      <c r="B11" s="23"/>
      <c r="C11" s="38" t="s">
        <v>6</v>
      </c>
      <c r="D11" s="10" t="s">
        <v>7</v>
      </c>
      <c r="E11" s="9"/>
      <c r="F11" s="52">
        <v>0.45200000000000001</v>
      </c>
      <c r="G11" s="51">
        <v>5000</v>
      </c>
      <c r="H11" s="11">
        <f t="shared" ref="H11:H16" si="0">F11*G11</f>
        <v>2260</v>
      </c>
      <c r="I11" s="22" t="s">
        <v>31</v>
      </c>
    </row>
    <row r="12" spans="2:18" ht="19.95" customHeight="1" x14ac:dyDescent="0.2">
      <c r="B12" s="23"/>
      <c r="C12" s="38" t="s">
        <v>8</v>
      </c>
      <c r="D12" s="10" t="s">
        <v>9</v>
      </c>
      <c r="E12" s="9" t="s">
        <v>10</v>
      </c>
      <c r="F12" s="12">
        <f>D25</f>
        <v>2.7</v>
      </c>
      <c r="G12" s="51">
        <v>100</v>
      </c>
      <c r="H12" s="11">
        <f t="shared" si="0"/>
        <v>270</v>
      </c>
      <c r="I12" s="22"/>
    </row>
    <row r="13" spans="2:18" ht="19.95" customHeight="1" x14ac:dyDescent="0.2">
      <c r="B13" s="23"/>
      <c r="C13" s="38" t="s">
        <v>11</v>
      </c>
      <c r="D13" s="10" t="s">
        <v>1</v>
      </c>
      <c r="E13" s="9" t="s">
        <v>10</v>
      </c>
      <c r="F13" s="12">
        <f>D26</f>
        <v>3</v>
      </c>
      <c r="G13" s="51">
        <v>0</v>
      </c>
      <c r="H13" s="11">
        <f t="shared" si="0"/>
        <v>0</v>
      </c>
      <c r="I13" s="22"/>
    </row>
    <row r="14" spans="2:18" ht="19.95" customHeight="1" x14ac:dyDescent="0.2">
      <c r="B14" s="23"/>
      <c r="C14" s="38" t="s">
        <v>12</v>
      </c>
      <c r="D14" s="10" t="s">
        <v>22</v>
      </c>
      <c r="E14" s="9" t="s">
        <v>10</v>
      </c>
      <c r="F14" s="12">
        <f>D27</f>
        <v>2.4900000000000002</v>
      </c>
      <c r="G14" s="51">
        <v>180</v>
      </c>
      <c r="H14" s="11">
        <f t="shared" si="0"/>
        <v>448.20000000000005</v>
      </c>
      <c r="I14" s="22"/>
    </row>
    <row r="15" spans="2:18" ht="19.95" customHeight="1" x14ac:dyDescent="0.2">
      <c r="B15" s="23"/>
      <c r="C15" s="38" t="s">
        <v>33</v>
      </c>
      <c r="D15" s="10" t="s">
        <v>1</v>
      </c>
      <c r="E15" s="9" t="s">
        <v>10</v>
      </c>
      <c r="F15" s="12">
        <v>0.115</v>
      </c>
      <c r="G15" s="51">
        <v>300</v>
      </c>
      <c r="H15" s="11">
        <f t="shared" ref="H15" si="1">F15*G15</f>
        <v>34.5</v>
      </c>
      <c r="I15" s="56" t="s">
        <v>35</v>
      </c>
    </row>
    <row r="16" spans="2:18" ht="19.95" customHeight="1" x14ac:dyDescent="0.2">
      <c r="B16" s="23"/>
      <c r="C16" s="38" t="s">
        <v>45</v>
      </c>
      <c r="D16" s="10" t="s">
        <v>22</v>
      </c>
      <c r="E16" s="9" t="s">
        <v>10</v>
      </c>
      <c r="F16" s="12">
        <f>D28</f>
        <v>2.58</v>
      </c>
      <c r="G16" s="57">
        <v>0</v>
      </c>
      <c r="H16" s="11">
        <f t="shared" si="0"/>
        <v>0</v>
      </c>
      <c r="I16" s="22" t="s">
        <v>42</v>
      </c>
    </row>
    <row r="17" spans="2:9" ht="19.95" customHeight="1" x14ac:dyDescent="0.2">
      <c r="B17" s="23"/>
      <c r="C17" s="38" t="s">
        <v>46</v>
      </c>
      <c r="D17" s="10" t="s">
        <v>22</v>
      </c>
      <c r="E17" s="9" t="s">
        <v>10</v>
      </c>
      <c r="F17" s="12">
        <v>2.3199999999999998</v>
      </c>
      <c r="G17" s="57">
        <v>0</v>
      </c>
      <c r="H17" s="13">
        <f t="shared" ref="H17" si="2">F17*G17</f>
        <v>0</v>
      </c>
      <c r="I17" s="22" t="s">
        <v>43</v>
      </c>
    </row>
    <row r="18" spans="2:9" ht="19.95" customHeight="1" x14ac:dyDescent="0.2">
      <c r="B18" s="23"/>
      <c r="C18" s="39" t="s">
        <v>26</v>
      </c>
      <c r="D18" s="31"/>
      <c r="E18" s="30" t="s">
        <v>25</v>
      </c>
      <c r="F18" s="32"/>
      <c r="G18" s="49"/>
      <c r="H18" s="13">
        <f>(H11+H12+H13+H14+H15+H16)*0.04</f>
        <v>120.508</v>
      </c>
      <c r="I18" s="22" t="s">
        <v>34</v>
      </c>
    </row>
    <row r="19" spans="2:9" ht="19.95" customHeight="1" x14ac:dyDescent="0.2">
      <c r="B19" s="23"/>
      <c r="C19" s="38" t="s">
        <v>24</v>
      </c>
      <c r="D19" s="10"/>
      <c r="E19" s="9" t="s">
        <v>25</v>
      </c>
      <c r="F19" s="12"/>
      <c r="G19" s="50"/>
      <c r="H19" s="13">
        <f>(H11+H12+H13+H14+H15+H16+H17)*0.03</f>
        <v>90.380999999999986</v>
      </c>
      <c r="I19" s="41"/>
    </row>
    <row r="20" spans="2:9" ht="19.95" customHeight="1" thickBot="1" x14ac:dyDescent="0.25">
      <c r="B20" s="23"/>
      <c r="C20" s="40" t="s">
        <v>29</v>
      </c>
      <c r="D20" s="9"/>
      <c r="E20" s="9"/>
      <c r="F20" s="9"/>
      <c r="G20" s="54"/>
      <c r="H20" s="59">
        <f>SUM(H11:H19)</f>
        <v>3223.5889999999995</v>
      </c>
      <c r="I20" s="55"/>
    </row>
    <row r="21" spans="2:9" ht="19.95" customHeight="1" thickBot="1" x14ac:dyDescent="0.25">
      <c r="B21" s="23"/>
      <c r="C21" s="42" t="s">
        <v>27</v>
      </c>
      <c r="D21" s="43" t="s">
        <v>44</v>
      </c>
      <c r="E21" s="44" t="s">
        <v>28</v>
      </c>
      <c r="F21" s="48"/>
      <c r="G21" s="53">
        <v>4</v>
      </c>
      <c r="H21" s="58">
        <f>H20/G21</f>
        <v>805.89724999999987</v>
      </c>
      <c r="I21" s="60" t="s">
        <v>41</v>
      </c>
    </row>
    <row r="22" spans="2:9" ht="19.95" customHeight="1" thickBot="1" x14ac:dyDescent="0.25">
      <c r="B22" s="23"/>
      <c r="C22" s="45"/>
      <c r="D22" s="46"/>
      <c r="E22" s="47"/>
      <c r="F22" s="47"/>
      <c r="G22" s="73" t="s">
        <v>36</v>
      </c>
      <c r="H22" s="73"/>
      <c r="I22" s="74"/>
    </row>
    <row r="23" spans="2:9" ht="19.95" customHeight="1" x14ac:dyDescent="0.2">
      <c r="B23" s="23"/>
      <c r="C23" s="14" t="s">
        <v>15</v>
      </c>
      <c r="D23" s="7"/>
      <c r="E23" s="7"/>
      <c r="F23" s="15"/>
      <c r="G23" s="78"/>
      <c r="H23" s="79"/>
      <c r="I23" s="80"/>
    </row>
    <row r="24" spans="2:9" ht="19.95" customHeight="1" x14ac:dyDescent="0.2">
      <c r="B24" s="23"/>
      <c r="C24" s="26" t="s">
        <v>30</v>
      </c>
      <c r="D24" s="16">
        <v>0.45200000000000001</v>
      </c>
      <c r="E24" s="27" t="s">
        <v>16</v>
      </c>
      <c r="F24" s="64" t="s">
        <v>40</v>
      </c>
      <c r="G24" s="65"/>
      <c r="H24" s="65"/>
      <c r="I24" s="22"/>
    </row>
    <row r="25" spans="2:9" ht="19.95" customHeight="1" x14ac:dyDescent="0.2">
      <c r="B25" s="23"/>
      <c r="C25" s="28" t="s">
        <v>17</v>
      </c>
      <c r="D25" s="29">
        <v>2.7</v>
      </c>
      <c r="E25" s="28" t="s">
        <v>19</v>
      </c>
      <c r="F25" s="64" t="s">
        <v>21</v>
      </c>
      <c r="G25" s="65"/>
      <c r="H25" s="65"/>
      <c r="I25" s="22"/>
    </row>
    <row r="26" spans="2:9" ht="19.95" customHeight="1" x14ac:dyDescent="0.2">
      <c r="B26" s="23"/>
      <c r="C26" s="28" t="s">
        <v>18</v>
      </c>
      <c r="D26" s="29">
        <v>3</v>
      </c>
      <c r="E26" s="28" t="s">
        <v>19</v>
      </c>
      <c r="F26" s="64" t="s">
        <v>21</v>
      </c>
      <c r="G26" s="65"/>
      <c r="H26" s="65"/>
      <c r="I26" s="22"/>
    </row>
    <row r="27" spans="2:9" ht="19.95" customHeight="1" x14ac:dyDescent="0.2">
      <c r="B27" s="23"/>
      <c r="C27" s="28" t="s">
        <v>12</v>
      </c>
      <c r="D27" s="29">
        <v>2.4900000000000002</v>
      </c>
      <c r="E27" s="28" t="s">
        <v>23</v>
      </c>
      <c r="F27" s="64" t="s">
        <v>21</v>
      </c>
      <c r="G27" s="65"/>
      <c r="H27" s="65"/>
      <c r="I27" s="22"/>
    </row>
    <row r="28" spans="2:9" ht="19.95" customHeight="1" x14ac:dyDescent="0.2">
      <c r="B28" s="23"/>
      <c r="C28" s="28" t="s">
        <v>13</v>
      </c>
      <c r="D28" s="29">
        <v>2.58</v>
      </c>
      <c r="E28" s="28" t="s">
        <v>23</v>
      </c>
      <c r="F28" s="64" t="s">
        <v>21</v>
      </c>
      <c r="G28" s="65"/>
      <c r="H28" s="65"/>
      <c r="I28" s="22"/>
    </row>
    <row r="29" spans="2:9" ht="19.95" customHeight="1" x14ac:dyDescent="0.2">
      <c r="B29" s="23"/>
      <c r="C29" s="28" t="s">
        <v>14</v>
      </c>
      <c r="D29" s="29">
        <v>2.3199999999999998</v>
      </c>
      <c r="E29" s="28" t="s">
        <v>23</v>
      </c>
      <c r="F29" s="64" t="s">
        <v>21</v>
      </c>
      <c r="G29" s="65"/>
      <c r="H29" s="65"/>
      <c r="I29" s="22"/>
    </row>
    <row r="30" spans="2:9" ht="19.95" customHeight="1" x14ac:dyDescent="0.2">
      <c r="B30" s="23"/>
      <c r="C30" s="18"/>
      <c r="D30" s="17"/>
      <c r="E30" s="18"/>
      <c r="F30" s="18"/>
      <c r="G30" s="18"/>
      <c r="H30" s="7"/>
      <c r="I30" s="22"/>
    </row>
    <row r="31" spans="2:9" ht="19.95" customHeight="1" thickBot="1" x14ac:dyDescent="0.25">
      <c r="B31" s="25"/>
      <c r="C31" s="62" t="s">
        <v>32</v>
      </c>
      <c r="D31" s="62"/>
      <c r="E31" s="62"/>
      <c r="F31" s="62"/>
      <c r="G31" s="62"/>
      <c r="H31" s="62"/>
      <c r="I31" s="63"/>
    </row>
    <row r="76" spans="4:5" ht="17.25" customHeight="1" x14ac:dyDescent="0.2">
      <c r="D76" s="1">
        <v>324</v>
      </c>
      <c r="E76" s="1">
        <v>338</v>
      </c>
    </row>
    <row r="77" spans="4:5" ht="17.25" customHeight="1" x14ac:dyDescent="0.2">
      <c r="D77" s="1">
        <v>248</v>
      </c>
      <c r="E77" s="1">
        <v>388</v>
      </c>
    </row>
    <row r="78" spans="4:5" ht="17.25" customHeight="1" x14ac:dyDescent="0.2">
      <c r="D78" s="1">
        <v>240</v>
      </c>
      <c r="E78" s="1">
        <v>388</v>
      </c>
    </row>
    <row r="79" spans="4:5" ht="17.25" customHeight="1" x14ac:dyDescent="0.2">
      <c r="D79" s="1">
        <v>341</v>
      </c>
      <c r="E79" s="1">
        <v>400</v>
      </c>
    </row>
    <row r="80" spans="4:5" ht="17.25" customHeight="1" x14ac:dyDescent="0.2">
      <c r="D80" s="1">
        <v>363</v>
      </c>
      <c r="E80" s="1">
        <v>452</v>
      </c>
    </row>
    <row r="81" spans="4:5" ht="17.25" customHeight="1" x14ac:dyDescent="0.2">
      <c r="D81" s="1">
        <v>528</v>
      </c>
      <c r="E81" s="1">
        <v>383</v>
      </c>
    </row>
    <row r="82" spans="4:5" ht="17.25" customHeight="1" x14ac:dyDescent="0.2">
      <c r="D82" s="1">
        <v>601</v>
      </c>
      <c r="E82" s="1">
        <v>323</v>
      </c>
    </row>
    <row r="83" spans="4:5" ht="17.25" customHeight="1" x14ac:dyDescent="0.2">
      <c r="D83" s="1">
        <v>522</v>
      </c>
      <c r="E83" s="1">
        <v>302</v>
      </c>
    </row>
    <row r="84" spans="4:5" ht="17.25" customHeight="1" x14ac:dyDescent="0.2">
      <c r="D84" s="1">
        <v>392</v>
      </c>
      <c r="E84" s="1">
        <v>365</v>
      </c>
    </row>
    <row r="85" spans="4:5" ht="17.25" customHeight="1" x14ac:dyDescent="0.2">
      <c r="D85" s="1">
        <v>283</v>
      </c>
      <c r="E85" s="1">
        <v>303</v>
      </c>
    </row>
    <row r="86" spans="4:5" ht="17.25" customHeight="1" x14ac:dyDescent="0.2">
      <c r="D86" s="1">
        <v>307</v>
      </c>
      <c r="E86" s="1">
        <v>293</v>
      </c>
    </row>
    <row r="87" spans="4:5" ht="17.25" customHeight="1" x14ac:dyDescent="0.2">
      <c r="D87" s="1">
        <v>320</v>
      </c>
      <c r="E87" s="1">
        <v>349</v>
      </c>
    </row>
    <row r="88" spans="4:5" ht="17.25" customHeight="1" x14ac:dyDescent="0.2">
      <c r="D88" s="1" t="s">
        <v>39</v>
      </c>
      <c r="E88" s="1" t="s">
        <v>38</v>
      </c>
    </row>
    <row r="89" spans="4:5" ht="17.25" customHeight="1" x14ac:dyDescent="0.2">
      <c r="D89" s="1">
        <f>SUM(D76:D87)</f>
        <v>4469</v>
      </c>
      <c r="E89" s="1">
        <f>SUM(E76:E87)</f>
        <v>4284</v>
      </c>
    </row>
  </sheetData>
  <mergeCells count="13">
    <mergeCell ref="C31:I31"/>
    <mergeCell ref="F29:H29"/>
    <mergeCell ref="B2:I2"/>
    <mergeCell ref="C5:C6"/>
    <mergeCell ref="E10:F10"/>
    <mergeCell ref="G22:I22"/>
    <mergeCell ref="F24:H24"/>
    <mergeCell ref="F25:H25"/>
    <mergeCell ref="F26:H26"/>
    <mergeCell ref="F27:H27"/>
    <mergeCell ref="F28:H28"/>
    <mergeCell ref="D5:I6"/>
    <mergeCell ref="G23:I23"/>
  </mergeCells>
  <phoneticPr fontId="1"/>
  <dataValidations count="1">
    <dataValidation type="list" allowBlank="1" showInputMessage="1" showErrorMessage="1" promptTitle="管轄電力会社を選択して下さい。" prompt="." sqref="E11" xr:uid="{00000000-0002-0000-0000-000000000000}">
      <formula1>#REF!</formula1>
    </dataValidation>
  </dataValidations>
  <pageMargins left="0.39370078740157483" right="0.39370078740157483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D33B-B641-4865-9907-90DB5FAB6ADB}">
  <dimension ref="B2:C3"/>
  <sheetViews>
    <sheetView workbookViewId="0">
      <selection activeCell="S11" sqref="S11"/>
    </sheetView>
  </sheetViews>
  <sheetFormatPr defaultRowHeight="13.2" x14ac:dyDescent="0.2"/>
  <cols>
    <col min="2" max="2" width="17.88671875" customWidth="1"/>
    <col min="3" max="3" width="11.6640625" customWidth="1"/>
  </cols>
  <sheetData>
    <row r="2" spans="2:3" x14ac:dyDescent="0.2">
      <c r="B2" t="s">
        <v>48</v>
      </c>
      <c r="C2" t="s">
        <v>47</v>
      </c>
    </row>
    <row r="3" spans="2:3" x14ac:dyDescent="0.2">
      <c r="B3" s="61">
        <f>計算シート!H21</f>
        <v>805.89724999999987</v>
      </c>
      <c r="C3">
        <v>540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2018-05-08T05:44:45Z</dcterms:created>
  <dcterms:modified xsi:type="dcterms:W3CDTF">2023-01-24T01:16:18Z</dcterms:modified>
</cp:coreProperties>
</file>